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\\bernard\fileserver\docshare\lsimons\Documents\Transparency\"/>
    </mc:Choice>
  </mc:AlternateContent>
  <xr:revisionPtr revIDLastSave="0" documentId="13_ncr:1_{049B5A72-91B5-40C4-90BC-33F63C91C59E}" xr6:coauthVersionLast="36" xr6:coauthVersionMax="36" xr10:uidLastSave="{00000000-0000-0000-0000-000000000000}"/>
  <bookViews>
    <workbookView xWindow="0" yWindow="0" windowWidth="17970" windowHeight="6510" xr2:uid="{00000000-000D-0000-FFFF-FFFF00000000}"/>
  </bookViews>
  <sheets>
    <sheet name="NETPAY_BY_MONTH" sheetId="1" r:id="rId1"/>
  </sheets>
  <definedNames>
    <definedName name="_xlnm.Print_Area" localSheetId="0">NETPAY_BY_MONTH!#REF!</definedName>
  </definedNames>
  <calcPr calcId="191029"/>
</workbook>
</file>

<file path=xl/calcChain.xml><?xml version="1.0" encoding="utf-8"?>
<calcChain xmlns="http://schemas.openxmlformats.org/spreadsheetml/2006/main">
  <c r="F11" i="1" l="1"/>
  <c r="D11" i="1"/>
  <c r="C11" i="1"/>
  <c r="H11" i="1" s="1"/>
  <c r="B11" i="1"/>
  <c r="F10" i="1"/>
  <c r="D10" i="1"/>
  <c r="C10" i="1"/>
  <c r="B10" i="1"/>
  <c r="F9" i="1"/>
  <c r="E9" i="1"/>
  <c r="D9" i="1"/>
  <c r="H9" i="1" s="1"/>
  <c r="C9" i="1"/>
  <c r="B9" i="1"/>
  <c r="F8" i="1"/>
  <c r="E8" i="1"/>
  <c r="D8" i="1"/>
  <c r="H8" i="1" s="1"/>
  <c r="C8" i="1"/>
  <c r="B8" i="1"/>
  <c r="H10" i="1" l="1"/>
  <c r="E6" i="1"/>
  <c r="F7" i="1"/>
  <c r="D7" i="1"/>
  <c r="C7" i="1"/>
  <c r="B7" i="1"/>
  <c r="F6" i="1" l="1"/>
  <c r="D6" i="1"/>
  <c r="C6" i="1"/>
  <c r="B6" i="1"/>
  <c r="B17" i="1" s="1"/>
  <c r="F5" i="1" l="1"/>
  <c r="H5" i="1" s="1"/>
  <c r="G17" i="1"/>
  <c r="F17" i="1"/>
  <c r="H16" i="1"/>
  <c r="H15" i="1"/>
  <c r="H14" i="1"/>
  <c r="H13" i="1"/>
  <c r="H12" i="1"/>
  <c r="E17" i="1"/>
  <c r="H7" i="1"/>
  <c r="H6" i="1"/>
  <c r="D17" i="1"/>
  <c r="C17" i="1" l="1"/>
  <c r="H17" i="1" s="1"/>
</calcChain>
</file>

<file path=xl/sharedStrings.xml><?xml version="1.0" encoding="utf-8"?>
<sst xmlns="http://schemas.openxmlformats.org/spreadsheetml/2006/main" count="22" uniqueCount="22">
  <si>
    <t>GROSS</t>
  </si>
  <si>
    <t>NET-PAY</t>
  </si>
  <si>
    <t>EFTPS</t>
  </si>
  <si>
    <t>TRS</t>
  </si>
  <si>
    <t>ORP</t>
  </si>
  <si>
    <t>ERS</t>
  </si>
  <si>
    <t>Total</t>
  </si>
  <si>
    <t>09 2023</t>
  </si>
  <si>
    <t>10 2023</t>
  </si>
  <si>
    <t>11 2023</t>
  </si>
  <si>
    <t>12 2023</t>
  </si>
  <si>
    <t>01 2024</t>
  </si>
  <si>
    <t>02 2024</t>
  </si>
  <si>
    <t>03 2024</t>
  </si>
  <si>
    <t>04 2024</t>
  </si>
  <si>
    <t>05 2024</t>
  </si>
  <si>
    <t>06 2024</t>
  </si>
  <si>
    <t>07 2024</t>
  </si>
  <si>
    <t>08 2024</t>
  </si>
  <si>
    <t>WEATHERFORD COLLEGE</t>
  </si>
  <si>
    <t>PAYROLL &amp; RELATED OBLIGATIONS 2023-24</t>
  </si>
  <si>
    <t>PAY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</si>
</sst>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43" fontId="0" fillId="0" borderId="0" xfId="0" applyNumberFormat="1"/>
    <xf numFmtId="0" fontId="0" fillId="0" borderId="10" xfId="0" applyBorder="1"/>
    <xf numFmtId="0" fontId="0" fillId="0" borderId="11" xfId="0" applyBorder="1"/>
    <xf numFmtId="43" fontId="0" fillId="0" borderId="11" xfId="0" applyNumberFormat="1" applyBorder="1"/>
    <xf numFmtId="0" fontId="0" fillId="0" borderId="0" xfId="0" applyBorder="1"/>
    <xf numFmtId="43" fontId="0" fillId="0" borderId="0" xfId="0" applyNumberFormat="1" applyBorder="1"/>
    <xf numFmtId="17" fontId="0" fillId="0" borderId="0" xfId="0" applyNumberFormat="1"/>
    <xf numFmtId="0" fontId="0" fillId="0" borderId="0" xfId="0" applyFill="1" applyBorder="1"/>
    <xf numFmtId="43" fontId="0" fillId="0" borderId="10" xfId="0" applyNumberFormat="1" applyBorder="1" applyAlignment="1">
      <alignment horizontal="center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workbookViewId="0">
      <selection activeCell="G17" sqref="G17"/>
    </sheetView>
  </sheetViews>
  <sheetFormatPr defaultRowHeight="15" x14ac:dyDescent="0.25"/>
  <cols>
    <col min="1" max="1" width="13.140625" customWidth="1"/>
    <col min="2" max="2" width="14.28515625" style="1" bestFit="1" customWidth="1"/>
    <col min="3" max="3" width="16.85546875" style="1" bestFit="1" customWidth="1"/>
    <col min="4" max="4" width="13.28515625" style="1" bestFit="1" customWidth="1"/>
    <col min="5" max="7" width="13.28515625" bestFit="1" customWidth="1"/>
    <col min="8" max="8" width="14.28515625" bestFit="1" customWidth="1"/>
    <col min="9" max="9" width="13.85546875" bestFit="1" customWidth="1"/>
    <col min="10" max="10" width="15.7109375" bestFit="1" customWidth="1"/>
    <col min="11" max="11" width="11.85546875" bestFit="1" customWidth="1"/>
  </cols>
  <sheetData>
    <row r="1" spans="1:8" x14ac:dyDescent="0.25">
      <c r="A1" s="10" t="s">
        <v>19</v>
      </c>
    </row>
    <row r="2" spans="1:8" x14ac:dyDescent="0.25">
      <c r="A2" s="10" t="s">
        <v>20</v>
      </c>
    </row>
    <row r="4" spans="1:8" x14ac:dyDescent="0.25">
      <c r="A4" s="2" t="s">
        <v>21</v>
      </c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</row>
    <row r="5" spans="1:8" x14ac:dyDescent="0.25">
      <c r="A5" t="s">
        <v>7</v>
      </c>
      <c r="B5" s="1">
        <v>1857115.26</v>
      </c>
      <c r="C5" s="1">
        <v>1429077.8</v>
      </c>
      <c r="D5" s="1">
        <v>226815.43</v>
      </c>
      <c r="E5" s="1">
        <v>146180.98000000001</v>
      </c>
      <c r="F5" s="1">
        <f>46250.64+51608.48</f>
        <v>97859.12</v>
      </c>
      <c r="G5" s="1">
        <v>250548.56</v>
      </c>
      <c r="H5" s="1">
        <f>C5+D5+E5+F5+G5</f>
        <v>2150481.89</v>
      </c>
    </row>
    <row r="6" spans="1:8" x14ac:dyDescent="0.25">
      <c r="A6" s="5" t="s">
        <v>8</v>
      </c>
      <c r="B6" s="6">
        <f>1048197.76+1032780.52</f>
        <v>2080978.28</v>
      </c>
      <c r="C6" s="6">
        <f>802761.93+812519.51</f>
        <v>1615281.44</v>
      </c>
      <c r="D6" s="6">
        <f>130037.47+132366.73</f>
        <v>262404.2</v>
      </c>
      <c r="E6" s="6">
        <f>37.13+155529.83+142.89</f>
        <v>155709.85</v>
      </c>
      <c r="F6" s="6">
        <f>52241.14+53099.16</f>
        <v>105340.3</v>
      </c>
      <c r="G6" s="6">
        <v>234863.46</v>
      </c>
      <c r="H6" s="6">
        <f t="shared" ref="H6:H7" si="0">C6+D6+E6+F6+G6</f>
        <v>2373599.25</v>
      </c>
    </row>
    <row r="7" spans="1:8" x14ac:dyDescent="0.25">
      <c r="A7" s="5" t="s">
        <v>9</v>
      </c>
      <c r="B7" s="6">
        <f>3695.15+1070440.77+1054921.82</f>
        <v>2129057.7400000002</v>
      </c>
      <c r="C7" s="6">
        <f>3036.76+817175.73+828840.65</f>
        <v>1649053.1400000001</v>
      </c>
      <c r="D7" s="6">
        <f>369.23+133385.08+134584.36</f>
        <v>268338.67</v>
      </c>
      <c r="E7" s="6">
        <v>160180.57999999999</v>
      </c>
      <c r="F7" s="6">
        <f>53711.18+53987.78</f>
        <v>107698.95999999999</v>
      </c>
      <c r="G7" s="6">
        <v>299970.90000000002</v>
      </c>
      <c r="H7" s="6">
        <f t="shared" si="0"/>
        <v>2485242.25</v>
      </c>
    </row>
    <row r="8" spans="1:8" x14ac:dyDescent="0.25">
      <c r="A8" s="7" t="s">
        <v>10</v>
      </c>
      <c r="B8" s="1">
        <f>1044261.09+442000+1070539.33+1046203.85</f>
        <v>3603004.27</v>
      </c>
      <c r="C8" s="1">
        <f>806724.2+329928.5+830620.6+806907.28</f>
        <v>2774180.58</v>
      </c>
      <c r="D8" s="1">
        <f>130425.19+125684+134387.01+132131.64</f>
        <v>522627.84000000003</v>
      </c>
      <c r="E8" s="1">
        <f>428.67+240254.35+15.61</f>
        <v>240698.63</v>
      </c>
      <c r="F8" s="1">
        <f>54063.47+54057.65+54706.81</f>
        <v>162827.93</v>
      </c>
      <c r="G8" s="1">
        <v>255203.75</v>
      </c>
      <c r="H8" s="6">
        <f t="shared" ref="H8:H9" si="1">C8+D8+E8+F8+G8</f>
        <v>3955538.73</v>
      </c>
    </row>
    <row r="9" spans="1:8" x14ac:dyDescent="0.25">
      <c r="A9" s="5" t="s">
        <v>11</v>
      </c>
      <c r="B9" s="6">
        <f>848192.88+848013.41</f>
        <v>1696206.29</v>
      </c>
      <c r="C9" s="6">
        <f>640240.51+644849.64</f>
        <v>1285090.1499999999</v>
      </c>
      <c r="D9" s="6">
        <f>98017.53+95078.21</f>
        <v>193095.74</v>
      </c>
      <c r="E9" s="6">
        <f>145342.75+16.5</f>
        <v>145359.25</v>
      </c>
      <c r="F9" s="6">
        <f>50420.81+49690.88</f>
        <v>100111.69</v>
      </c>
      <c r="G9" s="6">
        <v>251393.63</v>
      </c>
      <c r="H9" s="6">
        <f t="shared" si="1"/>
        <v>1975050.46</v>
      </c>
    </row>
    <row r="10" spans="1:8" x14ac:dyDescent="0.25">
      <c r="A10" s="8" t="s">
        <v>12</v>
      </c>
      <c r="B10" s="6">
        <f>1239296.29+1047041.4-324.75</f>
        <v>2286012.94</v>
      </c>
      <c r="C10" s="6">
        <f>953346.31+815266.4-293.25</f>
        <v>1768319.46</v>
      </c>
      <c r="D10" s="6">
        <f>194899.44+128260.17-9.42</f>
        <v>323150.19</v>
      </c>
      <c r="E10" s="6">
        <v>157722.34</v>
      </c>
      <c r="F10" s="6">
        <f>52607.41+52657.12</f>
        <v>105264.53</v>
      </c>
      <c r="G10" s="6">
        <v>263188.59000000003</v>
      </c>
      <c r="H10" s="6">
        <f>C10+D10+E10+F10+G10</f>
        <v>2617645.1099999994</v>
      </c>
    </row>
    <row r="11" spans="1:8" x14ac:dyDescent="0.25">
      <c r="A11" s="8" t="s">
        <v>13</v>
      </c>
      <c r="B11" s="6">
        <f>1045514.16+1029289.68</f>
        <v>2074803.84</v>
      </c>
      <c r="C11" s="6">
        <f>813881.77+796229.17</f>
        <v>1610110.94</v>
      </c>
      <c r="D11" s="6">
        <f>128195.55+128834.36</f>
        <v>257029.91</v>
      </c>
      <c r="E11" s="6">
        <v>155703.67999999999</v>
      </c>
      <c r="F11" s="6">
        <f>52588.87+52534.59</f>
        <v>105123.45999999999</v>
      </c>
      <c r="G11" s="6">
        <v>259696.5</v>
      </c>
      <c r="H11" s="6">
        <f t="shared" ref="H11" si="2">C11+D11+E11+F11+G11</f>
        <v>2387664.4899999998</v>
      </c>
    </row>
    <row r="12" spans="1:8" x14ac:dyDescent="0.25">
      <c r="A12" s="8" t="s">
        <v>14</v>
      </c>
      <c r="B12" s="6">
        <v>2095114.7</v>
      </c>
      <c r="C12" s="6">
        <v>1629643.31</v>
      </c>
      <c r="D12" s="6">
        <v>259699.11</v>
      </c>
      <c r="E12" s="6">
        <v>155617.72</v>
      </c>
      <c r="F12" s="6">
        <v>106338.97</v>
      </c>
      <c r="G12" s="6">
        <v>255193.44</v>
      </c>
      <c r="H12" s="6">
        <f t="shared" ref="H12:H17" si="3">C12+D12+E12+F12+G12</f>
        <v>2406492.5499999998</v>
      </c>
    </row>
    <row r="13" spans="1:8" x14ac:dyDescent="0.25">
      <c r="A13" s="8" t="s">
        <v>15</v>
      </c>
      <c r="B13" s="6">
        <v>3028973.33</v>
      </c>
      <c r="C13" s="6">
        <v>2327724.17</v>
      </c>
      <c r="D13" s="6">
        <v>380393.12</v>
      </c>
      <c r="E13" s="6">
        <v>231580.68</v>
      </c>
      <c r="F13" s="6">
        <v>163957.31</v>
      </c>
      <c r="G13" s="6">
        <v>256504.43</v>
      </c>
      <c r="H13" s="6">
        <f t="shared" si="3"/>
        <v>3360159.7100000004</v>
      </c>
    </row>
    <row r="14" spans="1:8" x14ac:dyDescent="0.25">
      <c r="A14" s="8" t="s">
        <v>16</v>
      </c>
      <c r="B14" s="6">
        <v>1941159.12</v>
      </c>
      <c r="C14" s="6">
        <v>1484132.02</v>
      </c>
      <c r="D14" s="6">
        <v>238185.91</v>
      </c>
      <c r="E14" s="6">
        <v>148916.85999999999</v>
      </c>
      <c r="F14" s="6">
        <v>114087.21</v>
      </c>
      <c r="G14" s="6">
        <v>256260.41</v>
      </c>
      <c r="H14" s="6">
        <f t="shared" si="3"/>
        <v>2241582.41</v>
      </c>
    </row>
    <row r="15" spans="1:8" x14ac:dyDescent="0.25">
      <c r="A15" s="8" t="s">
        <v>17</v>
      </c>
      <c r="B15" s="6">
        <v>1971837.05</v>
      </c>
      <c r="C15" s="6">
        <v>1503849.81</v>
      </c>
      <c r="D15" s="6">
        <v>247483.89</v>
      </c>
      <c r="E15" s="6">
        <v>149339.04</v>
      </c>
      <c r="F15" s="6">
        <v>117749.26</v>
      </c>
      <c r="G15" s="6">
        <v>252375.96</v>
      </c>
      <c r="H15" s="6">
        <f t="shared" si="3"/>
        <v>2270797.9600000004</v>
      </c>
    </row>
    <row r="16" spans="1:8" x14ac:dyDescent="0.25">
      <c r="A16" s="7" t="s">
        <v>18</v>
      </c>
      <c r="B16" s="6">
        <v>1916197.94</v>
      </c>
      <c r="C16" s="6">
        <v>1461790.4</v>
      </c>
      <c r="D16" s="6">
        <v>241519.54</v>
      </c>
      <c r="E16" s="6">
        <v>144486.18</v>
      </c>
      <c r="F16" s="6">
        <v>114988.18</v>
      </c>
      <c r="G16" s="6">
        <v>218596.72</v>
      </c>
      <c r="H16" s="6">
        <f t="shared" si="3"/>
        <v>2181381.02</v>
      </c>
    </row>
    <row r="17" spans="1:8" ht="15.75" thickBot="1" x14ac:dyDescent="0.3">
      <c r="A17" s="3"/>
      <c r="B17" s="4">
        <f>SUM(B5:B16)</f>
        <v>26680460.760000002</v>
      </c>
      <c r="C17" s="4">
        <f t="shared" ref="C17:G17" si="4">SUM(C5:C16)</f>
        <v>20538253.219999999</v>
      </c>
      <c r="D17" s="4">
        <f t="shared" si="4"/>
        <v>3420743.5500000003</v>
      </c>
      <c r="E17" s="4">
        <f t="shared" si="4"/>
        <v>1991495.7899999998</v>
      </c>
      <c r="F17" s="4">
        <f t="shared" si="4"/>
        <v>1401346.92</v>
      </c>
      <c r="G17" s="4">
        <f t="shared" si="4"/>
        <v>3053796.3500000006</v>
      </c>
      <c r="H17" s="4">
        <f t="shared" si="3"/>
        <v>30405635.829999998</v>
      </c>
    </row>
    <row r="18" spans="1:8" ht="15.75" thickTop="1" x14ac:dyDescent="0.25"/>
  </sheetData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NETPAY_BY_MONTH</vt:lpstr>
    </vt:vector>
  </TitlesOfParts>
  <Company>Weatherford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Streif, Loretta</dc:creator>
  <cp:lastModifiedBy>Simons, Lisa</cp:lastModifiedBy>
  <cp:lastPrinted>2023-08-29T13:28:18Z</cp:lastPrinted>
  <dcterms:created xsi:type="dcterms:W3CDTF">2019-10-30T21:19:00Z</dcterms:created>
  <dcterms:modified xsi:type="dcterms:W3CDTF">2024-09-09T19:32:38Z</dcterms:modified>
</cp:coreProperties>
</file>